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ko.koskinen\Mikko K\Sukellus\Kupla\Kurssit\LSSJK\LSSJK22\Avovesiharjoitteet\"/>
    </mc:Choice>
  </mc:AlternateContent>
  <xr:revisionPtr revIDLastSave="0" documentId="13_ncr:1_{91622DF5-43E3-43B5-83AB-E5C584841BEE}" xr6:coauthVersionLast="47" xr6:coauthVersionMax="47" xr10:uidLastSave="{00000000-0000-0000-0000-000000000000}"/>
  <bookViews>
    <workbookView xWindow="-108" yWindow="-108" windowWidth="23256" windowHeight="12456" xr2:uid="{AF7CECED-41CD-45D1-9C59-B914EF7E7CE5}"/>
  </bookViews>
  <sheets>
    <sheet name="Ilma" sheetId="3" r:id="rId1"/>
    <sheet name="EAN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9" i="2" l="1"/>
  <c r="J36" i="2"/>
  <c r="J35" i="2"/>
  <c r="J34" i="2"/>
  <c r="J33" i="2"/>
  <c r="J32" i="2"/>
  <c r="J31" i="2"/>
  <c r="J30" i="2"/>
  <c r="J29" i="2"/>
  <c r="J37" i="2" s="1"/>
  <c r="J40" i="2" s="1"/>
  <c r="J41" i="2" s="1"/>
  <c r="J42" i="2" s="1"/>
  <c r="E39" i="2"/>
  <c r="E36" i="2"/>
  <c r="E35" i="2"/>
  <c r="E34" i="2"/>
  <c r="E33" i="2"/>
  <c r="E32" i="2"/>
  <c r="E31" i="2"/>
  <c r="E29" i="2"/>
  <c r="E37" i="2" s="1"/>
  <c r="E40" i="2" s="1"/>
  <c r="E41" i="2" s="1"/>
  <c r="E42" i="2" s="1"/>
  <c r="E11" i="3"/>
  <c r="J10" i="3"/>
  <c r="E10" i="3"/>
  <c r="E31" i="3"/>
  <c r="E30" i="2"/>
  <c r="J9" i="2"/>
  <c r="E9" i="2"/>
  <c r="E11" i="2"/>
  <c r="E10" i="2"/>
  <c r="E15" i="2"/>
  <c r="E14" i="2"/>
  <c r="E13" i="2"/>
  <c r="E12" i="2"/>
  <c r="E8" i="2"/>
  <c r="J10" i="2"/>
  <c r="J18" i="2"/>
  <c r="E18" i="2"/>
  <c r="J37" i="3"/>
  <c r="J36" i="3"/>
  <c r="J35" i="3"/>
  <c r="J34" i="3"/>
  <c r="J33" i="3"/>
  <c r="J32" i="3"/>
  <c r="J31" i="3"/>
  <c r="J30" i="3"/>
  <c r="E40" i="3"/>
  <c r="E37" i="3"/>
  <c r="E36" i="3"/>
  <c r="E35" i="3"/>
  <c r="E34" i="3"/>
  <c r="E33" i="3"/>
  <c r="E32" i="3"/>
  <c r="E30" i="3"/>
  <c r="J9" i="3"/>
  <c r="J15" i="3"/>
  <c r="J14" i="3"/>
  <c r="J13" i="3"/>
  <c r="J12" i="3"/>
  <c r="J11" i="3"/>
  <c r="E19" i="3"/>
  <c r="J19" i="3"/>
  <c r="J16" i="3"/>
  <c r="E16" i="3"/>
  <c r="E15" i="3"/>
  <c r="E14" i="3"/>
  <c r="E13" i="3"/>
  <c r="E12" i="3"/>
  <c r="E9" i="3"/>
  <c r="J40" i="3"/>
  <c r="J8" i="2"/>
  <c r="J17" i="3" l="1"/>
  <c r="E38" i="3"/>
  <c r="J38" i="3"/>
  <c r="E17" i="3"/>
  <c r="J16" i="2"/>
  <c r="J20" i="3"/>
  <c r="J21" i="3" s="1"/>
  <c r="J22" i="3" s="1"/>
  <c r="E20" i="3"/>
  <c r="E21" i="3" s="1"/>
  <c r="E22" i="3" s="1"/>
  <c r="E16" i="2"/>
  <c r="E19" i="2" s="1"/>
  <c r="E20" i="2" s="1"/>
  <c r="E21" i="2" s="1"/>
  <c r="J41" i="3"/>
  <c r="J42" i="3" s="1"/>
  <c r="J43" i="3" s="1"/>
  <c r="E41" i="3"/>
  <c r="E42" i="3" s="1"/>
  <c r="E43" i="3" s="1"/>
  <c r="J15" i="2"/>
  <c r="J14" i="2"/>
  <c r="J13" i="2"/>
  <c r="J12" i="2"/>
  <c r="J11" i="2"/>
  <c r="J19" i="2" l="1"/>
  <c r="J20" i="2" s="1"/>
  <c r="J21" i="2" s="1"/>
</calcChain>
</file>

<file path=xl/sharedStrings.xml><?xml version="1.0" encoding="utf-8"?>
<sst xmlns="http://schemas.openxmlformats.org/spreadsheetml/2006/main" count="197" uniqueCount="30">
  <si>
    <t>min</t>
  </si>
  <si>
    <t>20 min dekoprofiili</t>
  </si>
  <si>
    <t>18 m</t>
  </si>
  <si>
    <t>15 m</t>
  </si>
  <si>
    <t>12 m</t>
  </si>
  <si>
    <t>9 m</t>
  </si>
  <si>
    <t>6 m</t>
  </si>
  <si>
    <t>25 min dekoprofiili</t>
  </si>
  <si>
    <t>21 m</t>
  </si>
  <si>
    <t>Nousuun tarvittava kaasu</t>
  </si>
  <si>
    <t>6-0</t>
  </si>
  <si>
    <t>litraa</t>
  </si>
  <si>
    <t>MG</t>
  </si>
  <si>
    <t>bar</t>
  </si>
  <si>
    <t>Minimikaasu</t>
  </si>
  <si>
    <t>15 min dekoprofiili</t>
  </si>
  <si>
    <t>10 min dekoprofiili</t>
  </si>
  <si>
    <t>EAN26</t>
  </si>
  <si>
    <t>ILMA</t>
  </si>
  <si>
    <t>GF 20/85</t>
  </si>
  <si>
    <t>D12</t>
  </si>
  <si>
    <t>39 m</t>
  </si>
  <si>
    <t>39-15</t>
  </si>
  <si>
    <t>39-18</t>
  </si>
  <si>
    <t>1min @39m</t>
  </si>
  <si>
    <t>39-21</t>
  </si>
  <si>
    <t>Huom! Dekominuutit harmaalla pohjalla</t>
  </si>
  <si>
    <t>39-12</t>
  </si>
  <si>
    <t>P3-rajoitus: Varsinaisen suunnitelman max dekompressiominuutit 10 min.</t>
  </si>
  <si>
    <t>Mikko Koskinen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</si>
</sst>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1" fillId="0" borderId="7" xfId="0" applyFont="1" applyBorder="1"/>
    <xf numFmtId="0" fontId="1" fillId="0" borderId="0" xfId="0" applyFont="1" applyBorder="1"/>
    <xf numFmtId="0" fontId="1" fillId="0" borderId="0" xfId="0" applyFont="1"/>
    <xf numFmtId="0" fontId="0" fillId="0" borderId="0" xfId="0" applyFill="1" applyBorder="1"/>
    <xf numFmtId="0" fontId="1" fillId="0" borderId="4" xfId="0" applyFont="1" applyBorder="1"/>
    <xf numFmtId="0" fontId="0" fillId="2" borderId="0" xfId="0" applyFill="1" applyBorder="1"/>
    <xf numFmtId="2" fontId="0" fillId="0" borderId="0" xfId="0" applyNumberFormat="1"/>
    <xf numFmtId="0" fontId="1" fillId="0" borderId="0" xfId="0" applyFont="1" applyFill="1" applyBorder="1"/>
    <xf numFmtId="2" fontId="0" fillId="0" borderId="0" xfId="0" applyNumberFormat="1" applyFont="1"/>
    <xf numFmtId="1" fontId="1" fillId="0" borderId="0" xfId="0" applyNumberFormat="1" applyFont="1"/>
    <xf numFmtId="2" fontId="0" fillId="0" borderId="0" xfId="0" applyNumberFormat="1" applyBorder="1"/>
    <xf numFmtId="1" fontId="1" fillId="0" borderId="0" xfId="0" applyNumberFormat="1" applyFont="1" applyBorder="1"/>
    <xf numFmtId="2" fontId="0" fillId="0" borderId="0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2DC75-20A2-44AA-AA30-706F689EC5FE}">
  <dimension ref="A1:K44"/>
  <sheetViews>
    <sheetView tabSelected="1" workbookViewId="0">
      <selection activeCell="A4" sqref="A4"/>
    </sheetView>
  </sheetViews>
  <sheetFormatPr defaultRowHeight="14.4" x14ac:dyDescent="0.3"/>
  <cols>
    <col min="4" max="4" width="11.109375" bestFit="1" customWidth="1"/>
    <col min="9" max="9" width="11.33203125" customWidth="1"/>
  </cols>
  <sheetData>
    <row r="1" spans="1:11" x14ac:dyDescent="0.3">
      <c r="A1" t="s">
        <v>29</v>
      </c>
    </row>
    <row r="3" spans="1:11" x14ac:dyDescent="0.3">
      <c r="A3" s="12" t="s">
        <v>21</v>
      </c>
      <c r="B3" s="12" t="s">
        <v>18</v>
      </c>
      <c r="C3" s="12" t="s">
        <v>19</v>
      </c>
      <c r="E3" t="s">
        <v>26</v>
      </c>
    </row>
    <row r="4" spans="1:11" x14ac:dyDescent="0.3">
      <c r="E4" t="s">
        <v>28</v>
      </c>
    </row>
    <row r="5" spans="1:11" x14ac:dyDescent="0.3">
      <c r="B5" s="9" t="s">
        <v>9</v>
      </c>
      <c r="C5" s="1"/>
      <c r="D5" s="1"/>
      <c r="E5" s="1"/>
      <c r="F5" s="2"/>
      <c r="G5" s="9" t="s">
        <v>9</v>
      </c>
      <c r="H5" s="1"/>
      <c r="I5" s="1"/>
      <c r="J5" s="1"/>
      <c r="K5" s="2"/>
    </row>
    <row r="6" spans="1:11" x14ac:dyDescent="0.3">
      <c r="B6" s="3"/>
      <c r="C6" s="4"/>
      <c r="D6" s="4"/>
      <c r="E6" s="4"/>
      <c r="F6" s="5"/>
      <c r="G6" s="3"/>
      <c r="H6" s="4"/>
      <c r="I6" s="4"/>
      <c r="J6" s="4"/>
      <c r="K6" s="5"/>
    </row>
    <row r="7" spans="1:11" x14ac:dyDescent="0.3">
      <c r="B7" s="14" t="s">
        <v>16</v>
      </c>
      <c r="C7" s="4"/>
      <c r="D7" s="4"/>
      <c r="E7" s="4" t="s">
        <v>11</v>
      </c>
      <c r="F7" s="5"/>
      <c r="G7" s="14" t="s">
        <v>15</v>
      </c>
      <c r="H7" s="4"/>
      <c r="I7" s="4"/>
      <c r="J7" s="4" t="s">
        <v>11</v>
      </c>
      <c r="K7" s="5"/>
    </row>
    <row r="8" spans="1:11" x14ac:dyDescent="0.3">
      <c r="B8" s="3"/>
      <c r="C8" s="4"/>
      <c r="D8" s="4"/>
      <c r="E8" s="4"/>
      <c r="F8" s="5"/>
      <c r="G8" s="3"/>
      <c r="H8" s="4"/>
      <c r="I8" s="4"/>
      <c r="J8" s="4"/>
      <c r="K8" s="5"/>
    </row>
    <row r="9" spans="1:11" x14ac:dyDescent="0.3">
      <c r="B9" s="3" t="s">
        <v>22</v>
      </c>
      <c r="C9" s="4">
        <v>3</v>
      </c>
      <c r="D9" s="4" t="s">
        <v>0</v>
      </c>
      <c r="E9" s="4">
        <f>3.7*20*C9</f>
        <v>222</v>
      </c>
      <c r="F9" s="5"/>
      <c r="G9" s="3" t="s">
        <v>23</v>
      </c>
      <c r="H9" s="4">
        <v>3</v>
      </c>
      <c r="I9" s="4" t="s">
        <v>0</v>
      </c>
      <c r="J9" s="4">
        <f>3.85*20*H9</f>
        <v>231</v>
      </c>
      <c r="K9" s="5"/>
    </row>
    <row r="10" spans="1:11" x14ac:dyDescent="0.3">
      <c r="B10" s="3"/>
      <c r="C10" s="4"/>
      <c r="D10" s="4"/>
      <c r="E10">
        <f>3.1*20*C10</f>
        <v>0</v>
      </c>
      <c r="F10" s="5"/>
      <c r="G10" s="3"/>
      <c r="H10" s="4"/>
      <c r="I10" s="4"/>
      <c r="J10" s="4">
        <f>3.1*20*H10</f>
        <v>0</v>
      </c>
      <c r="K10" s="5"/>
    </row>
    <row r="11" spans="1:11" x14ac:dyDescent="0.3">
      <c r="B11" s="3"/>
      <c r="C11" s="4"/>
      <c r="D11" s="4"/>
      <c r="E11">
        <f>2.8*20*C11</f>
        <v>0</v>
      </c>
      <c r="F11" s="5"/>
      <c r="G11" s="3" t="s">
        <v>2</v>
      </c>
      <c r="H11" s="15">
        <v>1</v>
      </c>
      <c r="I11" s="4" t="s">
        <v>0</v>
      </c>
      <c r="J11" s="4">
        <f>2.8*20*H11</f>
        <v>56</v>
      </c>
      <c r="K11" s="5"/>
    </row>
    <row r="12" spans="1:11" x14ac:dyDescent="0.3">
      <c r="B12" s="3" t="s">
        <v>3</v>
      </c>
      <c r="C12" s="15">
        <v>1</v>
      </c>
      <c r="D12" s="4" t="s">
        <v>0</v>
      </c>
      <c r="E12" s="4">
        <f>2.5*20*C12</f>
        <v>50</v>
      </c>
      <c r="F12" s="5"/>
      <c r="G12" s="3" t="s">
        <v>3</v>
      </c>
      <c r="H12" s="15">
        <v>1</v>
      </c>
      <c r="I12" s="4" t="s">
        <v>0</v>
      </c>
      <c r="J12" s="4">
        <f>2.5*20*H12</f>
        <v>50</v>
      </c>
      <c r="K12" s="5"/>
    </row>
    <row r="13" spans="1:11" x14ac:dyDescent="0.3">
      <c r="B13" s="3" t="s">
        <v>4</v>
      </c>
      <c r="C13" s="15">
        <v>1</v>
      </c>
      <c r="D13" s="4" t="s">
        <v>0</v>
      </c>
      <c r="E13" s="4">
        <f>2.2*20*C13</f>
        <v>44</v>
      </c>
      <c r="F13" s="5"/>
      <c r="G13" s="3" t="s">
        <v>4</v>
      </c>
      <c r="H13" s="15">
        <v>1</v>
      </c>
      <c r="I13" s="4" t="s">
        <v>0</v>
      </c>
      <c r="J13" s="4">
        <f>2.2*20*H13</f>
        <v>44</v>
      </c>
      <c r="K13" s="5"/>
    </row>
    <row r="14" spans="1:11" x14ac:dyDescent="0.3">
      <c r="B14" s="3" t="s">
        <v>5</v>
      </c>
      <c r="C14" s="15">
        <v>1</v>
      </c>
      <c r="D14" s="4" t="s">
        <v>0</v>
      </c>
      <c r="E14" s="4">
        <f>1.9*20*C14</f>
        <v>38</v>
      </c>
      <c r="F14" s="5"/>
      <c r="G14" s="3" t="s">
        <v>5</v>
      </c>
      <c r="H14" s="15">
        <v>1</v>
      </c>
      <c r="I14" s="4" t="s">
        <v>0</v>
      </c>
      <c r="J14" s="4">
        <f>1.9*20*H14</f>
        <v>38</v>
      </c>
      <c r="K14" s="5"/>
    </row>
    <row r="15" spans="1:11" x14ac:dyDescent="0.3">
      <c r="B15" s="3" t="s">
        <v>6</v>
      </c>
      <c r="C15" s="15">
        <v>1</v>
      </c>
      <c r="D15" s="4" t="s">
        <v>0</v>
      </c>
      <c r="E15" s="4">
        <f>1.6*20*C15</f>
        <v>32</v>
      </c>
      <c r="F15" s="5"/>
      <c r="G15" s="3" t="s">
        <v>6</v>
      </c>
      <c r="H15" s="15">
        <v>5</v>
      </c>
      <c r="I15" s="4" t="s">
        <v>0</v>
      </c>
      <c r="J15" s="4">
        <f>1.6*20*H15</f>
        <v>160</v>
      </c>
      <c r="K15" s="5"/>
    </row>
    <row r="16" spans="1:11" x14ac:dyDescent="0.3">
      <c r="B16" s="3" t="s">
        <v>10</v>
      </c>
      <c r="C16" s="4">
        <v>6</v>
      </c>
      <c r="D16" s="4" t="s">
        <v>0</v>
      </c>
      <c r="E16" s="4">
        <f>1.3*20*C16</f>
        <v>156</v>
      </c>
      <c r="F16" s="5"/>
      <c r="G16" s="3" t="s">
        <v>10</v>
      </c>
      <c r="H16" s="4">
        <v>6</v>
      </c>
      <c r="I16" s="4" t="s">
        <v>0</v>
      </c>
      <c r="J16" s="4">
        <f>1.3*20*H16</f>
        <v>156</v>
      </c>
      <c r="K16" s="5"/>
    </row>
    <row r="17" spans="2:11" x14ac:dyDescent="0.3">
      <c r="B17" s="6"/>
      <c r="C17" s="7"/>
      <c r="D17" s="7"/>
      <c r="E17" s="10">
        <f>SUM(E9:E16)</f>
        <v>542</v>
      </c>
      <c r="F17" s="8"/>
      <c r="G17" s="6"/>
      <c r="H17" s="7"/>
      <c r="I17" s="7"/>
      <c r="J17" s="10">
        <f>SUM(J9:J16)</f>
        <v>735</v>
      </c>
      <c r="K17" s="8"/>
    </row>
    <row r="19" spans="2:11" x14ac:dyDescent="0.3">
      <c r="B19" s="9" t="s">
        <v>14</v>
      </c>
      <c r="C19" s="1"/>
      <c r="D19" s="1" t="s">
        <v>24</v>
      </c>
      <c r="E19" s="1">
        <f>4.9*1*20</f>
        <v>98</v>
      </c>
      <c r="F19" s="1"/>
      <c r="G19" s="9" t="s">
        <v>14</v>
      </c>
      <c r="H19" s="1"/>
      <c r="I19" s="1" t="s">
        <v>24</v>
      </c>
      <c r="J19" s="1">
        <f>4.9*1*20</f>
        <v>98</v>
      </c>
      <c r="K19" s="2"/>
    </row>
    <row r="20" spans="2:11" x14ac:dyDescent="0.3">
      <c r="B20" s="3"/>
      <c r="D20" s="12" t="s">
        <v>12</v>
      </c>
      <c r="E20" s="12">
        <f>(E17+E19)*2*1.5</f>
        <v>1920</v>
      </c>
      <c r="F20" s="4" t="s">
        <v>11</v>
      </c>
      <c r="G20" s="3"/>
      <c r="I20" s="12" t="s">
        <v>12</v>
      </c>
      <c r="J20" s="12">
        <f>(J17+J19)*2*1.5</f>
        <v>2499</v>
      </c>
      <c r="K20" s="5" t="s">
        <v>11</v>
      </c>
    </row>
    <row r="21" spans="2:11" x14ac:dyDescent="0.3">
      <c r="B21" s="3"/>
      <c r="D21" s="12" t="s">
        <v>20</v>
      </c>
      <c r="E21" s="18">
        <f>E20/24</f>
        <v>80</v>
      </c>
      <c r="F21" s="4" t="s">
        <v>13</v>
      </c>
      <c r="G21" s="3"/>
      <c r="I21" s="17" t="s">
        <v>20</v>
      </c>
      <c r="J21" s="16">
        <f>J20/24</f>
        <v>104.125</v>
      </c>
      <c r="K21" s="5" t="s">
        <v>13</v>
      </c>
    </row>
    <row r="22" spans="2:11" x14ac:dyDescent="0.3">
      <c r="B22" s="3"/>
      <c r="E22" s="19">
        <f>_xlfn.CEILING.MATH(E21,10)</f>
        <v>80</v>
      </c>
      <c r="F22" s="4" t="s">
        <v>13</v>
      </c>
      <c r="G22" s="3"/>
      <c r="J22" s="19">
        <f>_xlfn.CEILING.MATH(J21,10)</f>
        <v>110</v>
      </c>
      <c r="K22" s="5" t="s">
        <v>13</v>
      </c>
    </row>
    <row r="23" spans="2:11" x14ac:dyDescent="0.3">
      <c r="B23" s="6"/>
      <c r="C23" s="7"/>
      <c r="D23" s="7"/>
      <c r="E23" s="7"/>
      <c r="F23" s="7"/>
      <c r="G23" s="6"/>
      <c r="H23" s="7"/>
      <c r="I23" s="7"/>
      <c r="J23" s="7"/>
      <c r="K23" s="8"/>
    </row>
    <row r="26" spans="2:11" x14ac:dyDescent="0.3">
      <c r="B26" s="9" t="s">
        <v>9</v>
      </c>
      <c r="C26" s="1"/>
      <c r="D26" s="1"/>
      <c r="E26" s="1"/>
      <c r="F26" s="2"/>
      <c r="G26" s="9" t="s">
        <v>9</v>
      </c>
      <c r="H26" s="1"/>
      <c r="I26" s="1"/>
      <c r="J26" s="1"/>
      <c r="K26" s="2"/>
    </row>
    <row r="27" spans="2:11" x14ac:dyDescent="0.3">
      <c r="B27" s="3"/>
      <c r="C27" s="4"/>
      <c r="D27" s="4"/>
      <c r="E27" s="4"/>
      <c r="F27" s="5"/>
      <c r="G27" s="3"/>
      <c r="H27" s="4"/>
      <c r="I27" s="4"/>
      <c r="J27" s="4"/>
      <c r="K27" s="5"/>
    </row>
    <row r="28" spans="2:11" x14ac:dyDescent="0.3">
      <c r="B28" s="14" t="s">
        <v>1</v>
      </c>
      <c r="C28" s="4"/>
      <c r="D28" s="4"/>
      <c r="E28" s="4" t="s">
        <v>11</v>
      </c>
      <c r="F28" s="5"/>
      <c r="G28" s="14" t="s">
        <v>7</v>
      </c>
      <c r="H28" s="4"/>
      <c r="I28" s="4"/>
      <c r="J28" s="4" t="s">
        <v>11</v>
      </c>
      <c r="K28" s="5"/>
    </row>
    <row r="29" spans="2:11" x14ac:dyDescent="0.3">
      <c r="B29" s="14"/>
      <c r="C29" s="4"/>
      <c r="D29" s="4"/>
      <c r="E29" s="4"/>
      <c r="F29" s="5"/>
      <c r="G29" s="14"/>
      <c r="H29" s="4"/>
      <c r="I29" s="4"/>
      <c r="J29" s="4"/>
      <c r="K29" s="5"/>
    </row>
    <row r="30" spans="2:11" x14ac:dyDescent="0.3">
      <c r="B30" s="3" t="s">
        <v>23</v>
      </c>
      <c r="C30" s="4">
        <v>3</v>
      </c>
      <c r="D30" s="4" t="s">
        <v>0</v>
      </c>
      <c r="E30" s="4">
        <f>3.85*20*C30</f>
        <v>231</v>
      </c>
      <c r="F30" s="5"/>
      <c r="G30" s="3" t="s">
        <v>25</v>
      </c>
      <c r="H30" s="4">
        <v>2</v>
      </c>
      <c r="I30" s="4" t="s">
        <v>0</v>
      </c>
      <c r="J30" s="4">
        <f>4*20*H30</f>
        <v>160</v>
      </c>
      <c r="K30" s="5"/>
    </row>
    <row r="31" spans="2:11" x14ac:dyDescent="0.3">
      <c r="B31" s="3"/>
      <c r="C31" s="4"/>
      <c r="D31" s="4"/>
      <c r="E31">
        <f>3.1*20*C31</f>
        <v>0</v>
      </c>
      <c r="F31" s="5"/>
      <c r="G31" s="3" t="s">
        <v>8</v>
      </c>
      <c r="H31" s="15">
        <v>1</v>
      </c>
      <c r="I31" s="4" t="s">
        <v>0</v>
      </c>
      <c r="J31" s="4">
        <f>3.1*20*H31</f>
        <v>62</v>
      </c>
      <c r="K31" s="5"/>
    </row>
    <row r="32" spans="2:11" x14ac:dyDescent="0.3">
      <c r="B32" s="3" t="s">
        <v>2</v>
      </c>
      <c r="C32" s="15">
        <v>1</v>
      </c>
      <c r="D32" s="4" t="s">
        <v>0</v>
      </c>
      <c r="E32" s="4">
        <f>2.8*20*C32</f>
        <v>56</v>
      </c>
      <c r="F32" s="5"/>
      <c r="G32" s="3" t="s">
        <v>2</v>
      </c>
      <c r="H32" s="15">
        <v>1</v>
      </c>
      <c r="I32" s="4" t="s">
        <v>0</v>
      </c>
      <c r="J32" s="4">
        <f>2.8*20*H32</f>
        <v>56</v>
      </c>
      <c r="K32" s="5"/>
    </row>
    <row r="33" spans="2:11" x14ac:dyDescent="0.3">
      <c r="B33" s="3" t="s">
        <v>3</v>
      </c>
      <c r="C33" s="15">
        <v>1</v>
      </c>
      <c r="D33" s="4" t="s">
        <v>0</v>
      </c>
      <c r="E33" s="4">
        <f>2.5*20*C33</f>
        <v>50</v>
      </c>
      <c r="F33" s="5"/>
      <c r="G33" s="3" t="s">
        <v>3</v>
      </c>
      <c r="H33" s="15">
        <v>1</v>
      </c>
      <c r="I33" s="4" t="s">
        <v>0</v>
      </c>
      <c r="J33" s="4">
        <f>2.5*20*H33</f>
        <v>50</v>
      </c>
      <c r="K33" s="5"/>
    </row>
    <row r="34" spans="2:11" x14ac:dyDescent="0.3">
      <c r="B34" s="3" t="s">
        <v>4</v>
      </c>
      <c r="C34" s="15">
        <v>1</v>
      </c>
      <c r="D34" s="4" t="s">
        <v>0</v>
      </c>
      <c r="E34" s="4">
        <f>2.2*20*C34</f>
        <v>44</v>
      </c>
      <c r="F34" s="5"/>
      <c r="G34" s="3" t="s">
        <v>4</v>
      </c>
      <c r="H34" s="15">
        <v>2</v>
      </c>
      <c r="I34" s="4" t="s">
        <v>0</v>
      </c>
      <c r="J34" s="4">
        <f>2.2*20*H34</f>
        <v>88</v>
      </c>
      <c r="K34" s="5"/>
    </row>
    <row r="35" spans="2:11" x14ac:dyDescent="0.3">
      <c r="B35" s="3" t="s">
        <v>5</v>
      </c>
      <c r="C35" s="15">
        <v>2</v>
      </c>
      <c r="D35" s="4" t="s">
        <v>0</v>
      </c>
      <c r="E35" s="4">
        <f>1.9*20*C35</f>
        <v>76</v>
      </c>
      <c r="F35" s="5"/>
      <c r="G35" s="3" t="s">
        <v>5</v>
      </c>
      <c r="H35" s="15">
        <v>3</v>
      </c>
      <c r="I35" s="4" t="s">
        <v>0</v>
      </c>
      <c r="J35" s="4">
        <f>1.9*20*H35</f>
        <v>114</v>
      </c>
      <c r="K35" s="5"/>
    </row>
    <row r="36" spans="2:11" x14ac:dyDescent="0.3">
      <c r="B36" s="3" t="s">
        <v>6</v>
      </c>
      <c r="C36" s="15">
        <v>12</v>
      </c>
      <c r="D36" s="4" t="s">
        <v>0</v>
      </c>
      <c r="E36" s="4">
        <f>1.6*20*C36</f>
        <v>384</v>
      </c>
      <c r="F36" s="5"/>
      <c r="G36" s="3" t="s">
        <v>6</v>
      </c>
      <c r="H36" s="15">
        <v>23</v>
      </c>
      <c r="I36" s="4" t="s">
        <v>0</v>
      </c>
      <c r="J36" s="4">
        <f>1.6*20*H36</f>
        <v>736</v>
      </c>
      <c r="K36" s="5"/>
    </row>
    <row r="37" spans="2:11" x14ac:dyDescent="0.3">
      <c r="B37" s="3" t="s">
        <v>10</v>
      </c>
      <c r="C37" s="4">
        <v>6</v>
      </c>
      <c r="D37" s="4" t="s">
        <v>0</v>
      </c>
      <c r="E37" s="4">
        <f>1.3*20*C37</f>
        <v>156</v>
      </c>
      <c r="F37" s="5"/>
      <c r="G37" s="3" t="s">
        <v>10</v>
      </c>
      <c r="H37" s="4">
        <v>6</v>
      </c>
      <c r="I37" s="4" t="s">
        <v>0</v>
      </c>
      <c r="J37" s="4">
        <f>1.3*20*H37</f>
        <v>156</v>
      </c>
      <c r="K37" s="5"/>
    </row>
    <row r="38" spans="2:11" x14ac:dyDescent="0.3">
      <c r="B38" s="6"/>
      <c r="C38" s="7"/>
      <c r="D38" s="7"/>
      <c r="E38" s="10">
        <f>SUM(E30:E37)</f>
        <v>997</v>
      </c>
      <c r="F38" s="8"/>
      <c r="G38" s="6"/>
      <c r="H38" s="7"/>
      <c r="I38" s="7"/>
      <c r="J38" s="10">
        <f>SUM(J30:J37)</f>
        <v>1422</v>
      </c>
      <c r="K38" s="8"/>
    </row>
    <row r="40" spans="2:11" x14ac:dyDescent="0.3">
      <c r="B40" s="9" t="s">
        <v>14</v>
      </c>
      <c r="C40" s="1"/>
      <c r="D40" s="1" t="s">
        <v>24</v>
      </c>
      <c r="E40" s="1">
        <f>4.9*1*20</f>
        <v>98</v>
      </c>
      <c r="F40" s="1"/>
      <c r="G40" s="9"/>
      <c r="H40" s="1"/>
      <c r="I40" s="1" t="s">
        <v>24</v>
      </c>
      <c r="J40" s="1">
        <f>4.9*1*20</f>
        <v>98</v>
      </c>
      <c r="K40" s="2"/>
    </row>
    <row r="41" spans="2:11" x14ac:dyDescent="0.3">
      <c r="B41" s="3"/>
      <c r="D41" s="12" t="s">
        <v>12</v>
      </c>
      <c r="E41" s="12">
        <f>(E38+E40)*2*1.5</f>
        <v>3285</v>
      </c>
      <c r="F41" t="s">
        <v>11</v>
      </c>
      <c r="G41" s="3"/>
      <c r="H41" s="4"/>
      <c r="I41" s="17" t="s">
        <v>12</v>
      </c>
      <c r="J41" s="11">
        <f>(J38+J40)*2*1.5</f>
        <v>4560</v>
      </c>
      <c r="K41" s="5" t="s">
        <v>11</v>
      </c>
    </row>
    <row r="42" spans="2:11" x14ac:dyDescent="0.3">
      <c r="B42" s="3"/>
      <c r="D42" s="17" t="s">
        <v>20</v>
      </c>
      <c r="E42" s="16">
        <f>E41/24</f>
        <v>136.875</v>
      </c>
      <c r="F42" t="s">
        <v>13</v>
      </c>
      <c r="G42" s="3"/>
      <c r="H42" s="4"/>
      <c r="I42" s="17" t="s">
        <v>20</v>
      </c>
      <c r="J42" s="20">
        <f>J41/24</f>
        <v>190</v>
      </c>
      <c r="K42" s="5" t="s">
        <v>13</v>
      </c>
    </row>
    <row r="43" spans="2:11" x14ac:dyDescent="0.3">
      <c r="B43" s="3"/>
      <c r="E43" s="19">
        <f>_xlfn.CEILING.MATH(E42,10)</f>
        <v>140</v>
      </c>
      <c r="F43" t="s">
        <v>13</v>
      </c>
      <c r="G43" s="3"/>
      <c r="H43" s="4"/>
      <c r="I43" s="4"/>
      <c r="J43" s="21">
        <f>_xlfn.CEILING.MATH(J42,10)</f>
        <v>190</v>
      </c>
      <c r="K43" s="5" t="s">
        <v>13</v>
      </c>
    </row>
    <row r="44" spans="2:11" x14ac:dyDescent="0.3">
      <c r="B44" s="6"/>
      <c r="C44" s="7"/>
      <c r="D44" s="7"/>
      <c r="E44" s="7"/>
      <c r="F44" s="7"/>
      <c r="G44" s="6"/>
      <c r="H44" s="7"/>
      <c r="I44" s="7"/>
      <c r="J44" s="7"/>
      <c r="K44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E800-C991-4BA4-8452-B2DFDDC80C8B}">
  <dimension ref="A1:K43"/>
  <sheetViews>
    <sheetView workbookViewId="0">
      <selection activeCell="A2" sqref="A2"/>
    </sheetView>
  </sheetViews>
  <sheetFormatPr defaultRowHeight="14.4" x14ac:dyDescent="0.3"/>
  <cols>
    <col min="4" max="4" width="11.109375" bestFit="1" customWidth="1"/>
    <col min="9" max="9" width="11.33203125" customWidth="1"/>
  </cols>
  <sheetData>
    <row r="1" spans="1:11" x14ac:dyDescent="0.3">
      <c r="A1" s="12" t="s">
        <v>21</v>
      </c>
    </row>
    <row r="2" spans="1:11" x14ac:dyDescent="0.3">
      <c r="B2" s="12" t="s">
        <v>17</v>
      </c>
      <c r="C2" s="12" t="s">
        <v>19</v>
      </c>
      <c r="E2" t="s">
        <v>26</v>
      </c>
    </row>
    <row r="3" spans="1:11" x14ac:dyDescent="0.3">
      <c r="E3" t="s">
        <v>28</v>
      </c>
    </row>
    <row r="4" spans="1:11" x14ac:dyDescent="0.3">
      <c r="B4" s="9" t="s">
        <v>9</v>
      </c>
      <c r="C4" s="1"/>
      <c r="D4" s="1"/>
      <c r="E4" s="1"/>
      <c r="F4" s="2"/>
      <c r="G4" s="9" t="s">
        <v>9</v>
      </c>
      <c r="H4" s="1"/>
      <c r="I4" s="1"/>
      <c r="J4" s="1"/>
      <c r="K4" s="2"/>
    </row>
    <row r="5" spans="1:11" x14ac:dyDescent="0.3">
      <c r="B5" s="3"/>
      <c r="C5" s="4"/>
      <c r="D5" s="4"/>
      <c r="E5" s="4"/>
      <c r="F5" s="5"/>
      <c r="G5" s="3"/>
      <c r="H5" s="4"/>
      <c r="I5" s="4"/>
      <c r="J5" s="4"/>
      <c r="K5" s="5"/>
    </row>
    <row r="6" spans="1:11" x14ac:dyDescent="0.3">
      <c r="B6" s="14" t="s">
        <v>16</v>
      </c>
      <c r="C6" s="4"/>
      <c r="D6" s="4"/>
      <c r="E6" s="4" t="s">
        <v>11</v>
      </c>
      <c r="F6" s="5"/>
      <c r="G6" s="14" t="s">
        <v>15</v>
      </c>
      <c r="H6" s="4"/>
      <c r="I6" s="4"/>
      <c r="J6" s="4" t="s">
        <v>11</v>
      </c>
      <c r="K6" s="5"/>
    </row>
    <row r="7" spans="1:11" x14ac:dyDescent="0.3">
      <c r="B7" s="3"/>
      <c r="C7" s="4"/>
      <c r="D7" s="4"/>
      <c r="F7" s="5"/>
      <c r="G7" s="3"/>
      <c r="H7" s="4"/>
      <c r="I7" s="4"/>
      <c r="J7" s="4"/>
      <c r="K7" s="5"/>
    </row>
    <row r="8" spans="1:11" x14ac:dyDescent="0.3">
      <c r="B8" s="3" t="s">
        <v>27</v>
      </c>
      <c r="C8" s="4">
        <v>3</v>
      </c>
      <c r="D8" s="4" t="s">
        <v>0</v>
      </c>
      <c r="E8" s="4">
        <f>3.55*20*C8</f>
        <v>213</v>
      </c>
      <c r="F8" s="5"/>
      <c r="G8" s="3" t="s">
        <v>22</v>
      </c>
      <c r="H8" s="4">
        <v>3</v>
      </c>
      <c r="I8" s="4" t="s">
        <v>0</v>
      </c>
      <c r="J8" s="4">
        <f>3.7*20*H8</f>
        <v>222</v>
      </c>
      <c r="K8" s="5"/>
    </row>
    <row r="9" spans="1:11" x14ac:dyDescent="0.3">
      <c r="B9" s="3"/>
      <c r="C9" s="4"/>
      <c r="D9" s="4"/>
      <c r="E9" s="4">
        <f>3.1*20*C9</f>
        <v>0</v>
      </c>
      <c r="F9" s="5"/>
      <c r="G9" s="3"/>
      <c r="H9" s="4"/>
      <c r="I9" s="4"/>
      <c r="J9" s="4">
        <f>3.1*20*H9</f>
        <v>0</v>
      </c>
      <c r="K9" s="5"/>
    </row>
    <row r="10" spans="1:11" x14ac:dyDescent="0.3">
      <c r="B10" s="3"/>
      <c r="C10" s="4"/>
      <c r="D10" s="4"/>
      <c r="E10" s="4">
        <f>2.8*20*C10</f>
        <v>0</v>
      </c>
      <c r="F10" s="5"/>
      <c r="G10" s="3"/>
      <c r="H10" s="4"/>
      <c r="I10" s="4"/>
      <c r="J10" s="4">
        <f>2.8*20*H10</f>
        <v>0</v>
      </c>
      <c r="K10" s="5"/>
    </row>
    <row r="11" spans="1:11" x14ac:dyDescent="0.3">
      <c r="B11" s="3"/>
      <c r="C11" s="4"/>
      <c r="D11" s="4"/>
      <c r="E11" s="4">
        <f>2.5*20*C11</f>
        <v>0</v>
      </c>
      <c r="F11" s="5"/>
      <c r="G11" s="3" t="s">
        <v>3</v>
      </c>
      <c r="H11" s="15">
        <v>1</v>
      </c>
      <c r="I11" s="4" t="s">
        <v>0</v>
      </c>
      <c r="J11" s="4">
        <f>2.5*20*H11</f>
        <v>50</v>
      </c>
      <c r="K11" s="5"/>
    </row>
    <row r="12" spans="1:11" x14ac:dyDescent="0.3">
      <c r="B12" s="3" t="s">
        <v>4</v>
      </c>
      <c r="C12" s="15">
        <v>1</v>
      </c>
      <c r="D12" s="4" t="s">
        <v>0</v>
      </c>
      <c r="E12" s="4">
        <f>2.2*20*C12</f>
        <v>44</v>
      </c>
      <c r="F12" s="5"/>
      <c r="G12" s="3" t="s">
        <v>4</v>
      </c>
      <c r="H12" s="15">
        <v>1</v>
      </c>
      <c r="I12" s="4" t="s">
        <v>0</v>
      </c>
      <c r="J12" s="4">
        <f>2.2*20*H12</f>
        <v>44</v>
      </c>
      <c r="K12" s="5"/>
    </row>
    <row r="13" spans="1:11" x14ac:dyDescent="0.3">
      <c r="B13" s="3" t="s">
        <v>5</v>
      </c>
      <c r="C13" s="15">
        <v>1</v>
      </c>
      <c r="D13" s="4" t="s">
        <v>0</v>
      </c>
      <c r="E13" s="4">
        <f>1.9*20*C13</f>
        <v>38</v>
      </c>
      <c r="F13" s="5"/>
      <c r="G13" s="3" t="s">
        <v>5</v>
      </c>
      <c r="H13" s="15">
        <v>1</v>
      </c>
      <c r="I13" s="4" t="s">
        <v>0</v>
      </c>
      <c r="J13" s="4">
        <f>1.9*20*H13</f>
        <v>38</v>
      </c>
      <c r="K13" s="5"/>
    </row>
    <row r="14" spans="1:11" x14ac:dyDescent="0.3">
      <c r="B14" s="3" t="s">
        <v>6</v>
      </c>
      <c r="C14" s="15">
        <v>1</v>
      </c>
      <c r="D14" s="4" t="s">
        <v>0</v>
      </c>
      <c r="E14" s="4">
        <f>1.6*20*C14</f>
        <v>32</v>
      </c>
      <c r="F14" s="5"/>
      <c r="G14" s="3" t="s">
        <v>6</v>
      </c>
      <c r="H14" s="15">
        <v>3</v>
      </c>
      <c r="I14" s="4" t="s">
        <v>0</v>
      </c>
      <c r="J14" s="4">
        <f>1.6*20*H14</f>
        <v>96</v>
      </c>
      <c r="K14" s="5"/>
    </row>
    <row r="15" spans="1:11" x14ac:dyDescent="0.3">
      <c r="B15" s="3" t="s">
        <v>10</v>
      </c>
      <c r="C15" s="4">
        <v>6</v>
      </c>
      <c r="D15" s="4" t="s">
        <v>0</v>
      </c>
      <c r="E15" s="4">
        <f>1.3*20*C15</f>
        <v>156</v>
      </c>
      <c r="F15" s="5"/>
      <c r="G15" s="3" t="s">
        <v>10</v>
      </c>
      <c r="H15" s="4">
        <v>6</v>
      </c>
      <c r="I15" s="4" t="s">
        <v>0</v>
      </c>
      <c r="J15" s="4">
        <f>1.3*20*H15</f>
        <v>156</v>
      </c>
      <c r="K15" s="5"/>
    </row>
    <row r="16" spans="1:11" x14ac:dyDescent="0.3">
      <c r="B16" s="6"/>
      <c r="C16" s="7"/>
      <c r="D16" s="7"/>
      <c r="E16" s="10">
        <f>SUM(E8:E15)</f>
        <v>483</v>
      </c>
      <c r="F16" s="8"/>
      <c r="G16" s="6"/>
      <c r="H16" s="7"/>
      <c r="I16" s="7"/>
      <c r="J16" s="10">
        <f>SUM(J8:J15)</f>
        <v>606</v>
      </c>
      <c r="K16" s="8"/>
    </row>
    <row r="18" spans="2:11" x14ac:dyDescent="0.3">
      <c r="B18" s="9" t="s">
        <v>14</v>
      </c>
      <c r="C18" s="1"/>
      <c r="D18" s="1" t="s">
        <v>24</v>
      </c>
      <c r="E18" s="1">
        <f>4.9*1*20</f>
        <v>98</v>
      </c>
      <c r="F18" s="2"/>
      <c r="G18" s="9" t="s">
        <v>14</v>
      </c>
      <c r="H18" s="1"/>
      <c r="I18" s="1" t="s">
        <v>24</v>
      </c>
      <c r="J18" s="1">
        <f>4.9*1*20</f>
        <v>98</v>
      </c>
      <c r="K18" s="2"/>
    </row>
    <row r="19" spans="2:11" x14ac:dyDescent="0.3">
      <c r="B19" s="3"/>
      <c r="C19" s="4"/>
      <c r="D19" s="11" t="s">
        <v>12</v>
      </c>
      <c r="E19" s="11">
        <f>(E16+E18)*2*1.5</f>
        <v>1743</v>
      </c>
      <c r="F19" s="5" t="s">
        <v>11</v>
      </c>
      <c r="G19" s="3"/>
      <c r="H19" s="4"/>
      <c r="I19" s="11" t="s">
        <v>12</v>
      </c>
      <c r="J19" s="11">
        <f>(J16+J18)*2*1.5</f>
        <v>2112</v>
      </c>
      <c r="K19" s="5" t="s">
        <v>11</v>
      </c>
    </row>
    <row r="20" spans="2:11" x14ac:dyDescent="0.3">
      <c r="B20" s="3"/>
      <c r="C20" s="4"/>
      <c r="D20" s="17" t="s">
        <v>20</v>
      </c>
      <c r="E20" s="18">
        <f>E19/24</f>
        <v>72.625</v>
      </c>
      <c r="F20" s="4" t="s">
        <v>13</v>
      </c>
      <c r="G20" s="3"/>
      <c r="H20" s="4"/>
      <c r="I20" s="17" t="s">
        <v>20</v>
      </c>
      <c r="J20" s="22">
        <f>J19/24</f>
        <v>88</v>
      </c>
      <c r="K20" s="5" t="s">
        <v>13</v>
      </c>
    </row>
    <row r="21" spans="2:11" x14ac:dyDescent="0.3">
      <c r="B21" s="3"/>
      <c r="C21" s="4"/>
      <c r="D21" s="4"/>
      <c r="E21" s="19">
        <f>_xlfn.CEILING.MATH(E20,10)</f>
        <v>80</v>
      </c>
      <c r="F21" s="4" t="s">
        <v>13</v>
      </c>
      <c r="G21" s="3"/>
      <c r="H21" s="4"/>
      <c r="I21" s="4"/>
      <c r="J21" s="21">
        <f>_xlfn.CEILING.MATH(J20,10)</f>
        <v>90</v>
      </c>
      <c r="K21" s="5" t="s">
        <v>13</v>
      </c>
    </row>
    <row r="22" spans="2:11" x14ac:dyDescent="0.3">
      <c r="B22" s="6"/>
      <c r="C22" s="7"/>
      <c r="D22" s="7"/>
      <c r="E22" s="7"/>
      <c r="F22" s="8"/>
      <c r="G22" s="6"/>
      <c r="H22" s="7"/>
      <c r="I22" s="7"/>
      <c r="J22" s="7"/>
      <c r="K22" s="8"/>
    </row>
    <row r="25" spans="2:11" x14ac:dyDescent="0.3">
      <c r="B25" s="9" t="s">
        <v>9</v>
      </c>
      <c r="C25" s="1"/>
      <c r="D25" s="1"/>
      <c r="E25" s="1"/>
      <c r="F25" s="2"/>
      <c r="G25" s="9" t="s">
        <v>9</v>
      </c>
      <c r="H25" s="1"/>
      <c r="I25" s="1"/>
      <c r="J25" s="1"/>
      <c r="K25" s="2"/>
    </row>
    <row r="26" spans="2:11" x14ac:dyDescent="0.3">
      <c r="B26" s="3"/>
      <c r="C26" s="4"/>
      <c r="D26" s="4"/>
      <c r="E26" s="4"/>
      <c r="F26" s="5"/>
      <c r="G26" s="3"/>
      <c r="H26" s="4"/>
      <c r="I26" s="4"/>
      <c r="J26" s="4"/>
      <c r="K26" s="5"/>
    </row>
    <row r="27" spans="2:11" x14ac:dyDescent="0.3">
      <c r="B27" s="14" t="s">
        <v>1</v>
      </c>
      <c r="C27" s="4"/>
      <c r="D27" s="4"/>
      <c r="E27" s="4" t="s">
        <v>11</v>
      </c>
      <c r="F27" s="5"/>
      <c r="G27" s="14" t="s">
        <v>7</v>
      </c>
      <c r="H27" s="4"/>
      <c r="I27" s="4"/>
      <c r="J27" s="4" t="s">
        <v>11</v>
      </c>
      <c r="K27" s="5"/>
    </row>
    <row r="28" spans="2:11" x14ac:dyDescent="0.3">
      <c r="B28" s="14"/>
      <c r="C28" s="4"/>
      <c r="D28" s="4"/>
      <c r="E28" s="4"/>
      <c r="F28" s="5"/>
      <c r="G28" s="14"/>
      <c r="H28" s="4"/>
      <c r="I28" s="4"/>
      <c r="J28" s="4"/>
      <c r="K28" s="5"/>
    </row>
    <row r="29" spans="2:11" x14ac:dyDescent="0.3">
      <c r="B29" s="3" t="s">
        <v>23</v>
      </c>
      <c r="C29" s="13">
        <v>3</v>
      </c>
      <c r="D29" s="4" t="s">
        <v>0</v>
      </c>
      <c r="E29" s="4">
        <f>3.85*20*C29</f>
        <v>231</v>
      </c>
      <c r="F29" s="5"/>
      <c r="G29" s="3" t="s">
        <v>25</v>
      </c>
      <c r="H29" s="13">
        <v>2</v>
      </c>
      <c r="I29" s="4" t="s">
        <v>0</v>
      </c>
      <c r="J29" s="4">
        <f>4*20*H29</f>
        <v>160</v>
      </c>
      <c r="K29" s="5"/>
    </row>
    <row r="30" spans="2:11" x14ac:dyDescent="0.3">
      <c r="B30" s="3"/>
      <c r="C30" s="4"/>
      <c r="D30" s="4"/>
      <c r="E30" s="4">
        <f>3.1*20*C30</f>
        <v>0</v>
      </c>
      <c r="F30" s="5"/>
      <c r="G30" s="3" t="s">
        <v>8</v>
      </c>
      <c r="H30" s="15">
        <v>1</v>
      </c>
      <c r="I30" s="4" t="s">
        <v>0</v>
      </c>
      <c r="J30" s="4">
        <f>3.1*20*H30</f>
        <v>62</v>
      </c>
      <c r="K30" s="5"/>
    </row>
    <row r="31" spans="2:11" x14ac:dyDescent="0.3">
      <c r="B31" s="3" t="s">
        <v>2</v>
      </c>
      <c r="C31" s="15">
        <v>1</v>
      </c>
      <c r="D31" s="4" t="s">
        <v>0</v>
      </c>
      <c r="E31" s="4">
        <f>2.8*20*C31</f>
        <v>56</v>
      </c>
      <c r="F31" s="5"/>
      <c r="G31" s="3" t="s">
        <v>2</v>
      </c>
      <c r="H31" s="15">
        <v>1</v>
      </c>
      <c r="I31" s="4" t="s">
        <v>0</v>
      </c>
      <c r="J31" s="4">
        <f>2.8*20*H31</f>
        <v>56</v>
      </c>
      <c r="K31" s="5"/>
    </row>
    <row r="32" spans="2:11" x14ac:dyDescent="0.3">
      <c r="B32" s="3" t="s">
        <v>3</v>
      </c>
      <c r="C32" s="15">
        <v>1</v>
      </c>
      <c r="D32" s="4" t="s">
        <v>0</v>
      </c>
      <c r="E32" s="4">
        <f>2.5*20*C32</f>
        <v>50</v>
      </c>
      <c r="F32" s="5"/>
      <c r="G32" s="3" t="s">
        <v>3</v>
      </c>
      <c r="H32" s="15">
        <v>1</v>
      </c>
      <c r="I32" s="4" t="s">
        <v>0</v>
      </c>
      <c r="J32" s="4">
        <f>2.5*20*H32</f>
        <v>50</v>
      </c>
      <c r="K32" s="5"/>
    </row>
    <row r="33" spans="2:11" x14ac:dyDescent="0.3">
      <c r="B33" s="3" t="s">
        <v>4</v>
      </c>
      <c r="C33" s="15">
        <v>1</v>
      </c>
      <c r="D33" s="4" t="s">
        <v>0</v>
      </c>
      <c r="E33" s="4">
        <f>2.2*20*C33</f>
        <v>44</v>
      </c>
      <c r="F33" s="5"/>
      <c r="G33" s="3" t="s">
        <v>4</v>
      </c>
      <c r="H33" s="15">
        <v>1</v>
      </c>
      <c r="I33" s="4" t="s">
        <v>0</v>
      </c>
      <c r="J33" s="4">
        <f>2.2*20*H33</f>
        <v>44</v>
      </c>
      <c r="K33" s="5"/>
    </row>
    <row r="34" spans="2:11" x14ac:dyDescent="0.3">
      <c r="B34" s="3" t="s">
        <v>5</v>
      </c>
      <c r="C34" s="15">
        <v>1</v>
      </c>
      <c r="D34" s="4" t="s">
        <v>0</v>
      </c>
      <c r="E34" s="4">
        <f>1.9*20*C34</f>
        <v>38</v>
      </c>
      <c r="F34" s="5"/>
      <c r="G34" s="3" t="s">
        <v>5</v>
      </c>
      <c r="H34" s="15">
        <v>2</v>
      </c>
      <c r="I34" s="4" t="s">
        <v>0</v>
      </c>
      <c r="J34" s="4">
        <f>1.9*20*H34</f>
        <v>76</v>
      </c>
      <c r="K34" s="5"/>
    </row>
    <row r="35" spans="2:11" x14ac:dyDescent="0.3">
      <c r="B35" s="3" t="s">
        <v>6</v>
      </c>
      <c r="C35" s="15">
        <v>8</v>
      </c>
      <c r="D35" s="4" t="s">
        <v>0</v>
      </c>
      <c r="E35" s="4">
        <f>1.6*20*C35</f>
        <v>256</v>
      </c>
      <c r="F35" s="5"/>
      <c r="G35" s="3" t="s">
        <v>6</v>
      </c>
      <c r="H35" s="15">
        <v>14</v>
      </c>
      <c r="I35" s="4" t="s">
        <v>0</v>
      </c>
      <c r="J35" s="4">
        <f>1.6*20*H35</f>
        <v>448</v>
      </c>
      <c r="K35" s="5"/>
    </row>
    <row r="36" spans="2:11" x14ac:dyDescent="0.3">
      <c r="B36" s="3" t="s">
        <v>10</v>
      </c>
      <c r="C36" s="4">
        <v>6</v>
      </c>
      <c r="D36" s="4" t="s">
        <v>0</v>
      </c>
      <c r="E36" s="4">
        <f>1.3*20*C36</f>
        <v>156</v>
      </c>
      <c r="F36" s="5"/>
      <c r="G36" s="3" t="s">
        <v>10</v>
      </c>
      <c r="H36" s="4">
        <v>6</v>
      </c>
      <c r="I36" s="4" t="s">
        <v>0</v>
      </c>
      <c r="J36" s="4">
        <f>1.3*20*H36</f>
        <v>156</v>
      </c>
      <c r="K36" s="5"/>
    </row>
    <row r="37" spans="2:11" x14ac:dyDescent="0.3">
      <c r="B37" s="6"/>
      <c r="C37" s="7"/>
      <c r="D37" s="7"/>
      <c r="E37" s="10">
        <f>SUM(E29:E36)</f>
        <v>831</v>
      </c>
      <c r="F37" s="8"/>
      <c r="G37" s="6"/>
      <c r="H37" s="7"/>
      <c r="I37" s="7"/>
      <c r="J37" s="10">
        <f>SUM(J29:J36)</f>
        <v>1052</v>
      </c>
      <c r="K37" s="8"/>
    </row>
    <row r="39" spans="2:11" x14ac:dyDescent="0.3">
      <c r="B39" s="9" t="s">
        <v>14</v>
      </c>
      <c r="C39" s="1"/>
      <c r="D39" s="1" t="s">
        <v>24</v>
      </c>
      <c r="E39" s="1">
        <f>4.9*1*20</f>
        <v>98</v>
      </c>
      <c r="F39" s="1"/>
      <c r="G39" s="9"/>
      <c r="H39" s="1"/>
      <c r="I39" s="1" t="s">
        <v>24</v>
      </c>
      <c r="J39" s="1">
        <f>4.9*1*20</f>
        <v>98</v>
      </c>
      <c r="K39" s="2"/>
    </row>
    <row r="40" spans="2:11" x14ac:dyDescent="0.3">
      <c r="B40" s="3"/>
      <c r="C40" s="4"/>
      <c r="D40" s="11" t="s">
        <v>12</v>
      </c>
      <c r="E40" s="11">
        <f>(E37+E39)*2*1.5</f>
        <v>2787</v>
      </c>
      <c r="F40" s="4" t="s">
        <v>11</v>
      </c>
      <c r="G40" s="3"/>
      <c r="H40" s="4"/>
      <c r="I40" s="11" t="s">
        <v>12</v>
      </c>
      <c r="J40" s="11">
        <f>(J37+J39)*2*1.5</f>
        <v>3450</v>
      </c>
      <c r="K40" s="5" t="s">
        <v>11</v>
      </c>
    </row>
    <row r="41" spans="2:11" x14ac:dyDescent="0.3">
      <c r="B41" s="3"/>
      <c r="C41" s="4"/>
      <c r="D41" s="17" t="s">
        <v>20</v>
      </c>
      <c r="E41" s="18">
        <f>E40/24</f>
        <v>116.125</v>
      </c>
      <c r="F41" s="4" t="s">
        <v>13</v>
      </c>
      <c r="G41" s="3"/>
      <c r="H41" s="4"/>
      <c r="I41" s="17" t="s">
        <v>20</v>
      </c>
      <c r="J41" s="22">
        <f>J40/24</f>
        <v>143.75</v>
      </c>
      <c r="K41" s="5" t="s">
        <v>13</v>
      </c>
    </row>
    <row r="42" spans="2:11" x14ac:dyDescent="0.3">
      <c r="B42" s="3"/>
      <c r="C42" s="4"/>
      <c r="D42" s="4"/>
      <c r="E42" s="19">
        <f>_xlfn.CEILING.MATH(E41,10)</f>
        <v>120</v>
      </c>
      <c r="F42" s="4" t="s">
        <v>13</v>
      </c>
      <c r="G42" s="3"/>
      <c r="H42" s="4"/>
      <c r="I42" s="4"/>
      <c r="J42" s="21">
        <f>_xlfn.CEILING.MATH(J41,10)</f>
        <v>150</v>
      </c>
      <c r="K42" s="5" t="s">
        <v>13</v>
      </c>
    </row>
    <row r="43" spans="2:11" x14ac:dyDescent="0.3">
      <c r="B43" s="6"/>
      <c r="C43" s="7"/>
      <c r="D43" s="7"/>
      <c r="E43" s="7"/>
      <c r="F43" s="7"/>
      <c r="G43" s="6"/>
      <c r="H43" s="7"/>
      <c r="I43" s="7"/>
      <c r="J43" s="7"/>
      <c r="K43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Ilma</vt:lpstr>
      <vt:lpstr>EAN26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 Koskinen</dc:creator>
  <cp:lastModifiedBy>Mikko Koskinen</cp:lastModifiedBy>
  <dcterms:created xsi:type="dcterms:W3CDTF">2022-03-29T17:31:11Z</dcterms:created>
  <dcterms:modified xsi:type="dcterms:W3CDTF">2022-07-07T12:13:56Z</dcterms:modified>
</cp:coreProperties>
</file>